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2">'equity'!$A$1:$K$45</definedName>
  </definedNames>
  <calcPr fullCalcOnLoad="1"/>
</workbook>
</file>

<file path=xl/sharedStrings.xml><?xml version="1.0" encoding="utf-8"?>
<sst xmlns="http://schemas.openxmlformats.org/spreadsheetml/2006/main" count="167" uniqueCount="137">
  <si>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</si>
  <si>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</si>
  <si>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</si>
  <si>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</si>
  <si>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</si>
  <si>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</si>
  <si>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</si>
  <si>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</si>
  <si>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</si>
  <si>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</si>
  <si>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</si>
  <si>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</si>
  <si>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</si>
  <si>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</si>
  <si>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</si>
  <si>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</si>
  <si>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</si>
  <si>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</si>
  <si>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</si>
  <si>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</si>
  <si>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</si>
  <si>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</si>
  <si>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</si>
  <si>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</si>
  <si>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</si>
  <si>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Total</t>
  </si>
  <si>
    <t>Distributable</t>
  </si>
  <si>
    <t xml:space="preserve">CONDENSED CONSOLIDATED CASH FLOW STATEMENT </t>
  </si>
  <si>
    <t>As at</t>
  </si>
  <si>
    <t>Unaudited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</si>
  <si>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</si>
  <si>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</si>
  <si>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</si>
  <si>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</si>
  <si>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</si>
  <si>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</si>
  <si>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</si>
  <si>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</si>
  <si>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</si>
  <si>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</si>
  <si>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</si>
  <si>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</si>
  <si>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Interest income</t>
  </si>
  <si>
    <t>Receivables</t>
  </si>
  <si>
    <t>Payables</t>
  </si>
  <si>
    <t>Purchase of property, plant and equipment</t>
  </si>
  <si>
    <t>CASH EQUIVALENTS</t>
  </si>
  <si>
    <t>CASH AND CASH EQUIVALENTS AT END</t>
  </si>
  <si>
    <t>Adjustments for :</t>
  </si>
  <si>
    <t>OF THE PERIOD</t>
  </si>
  <si>
    <t xml:space="preserve">CASH AND CASH EQUIVALENTS AT BEGINNING </t>
  </si>
  <si>
    <t>Short term accumulated compensated absences</t>
  </si>
  <si>
    <t>Cost of sales</t>
  </si>
  <si>
    <t>Other income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</si>
  <si>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</si>
  <si>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</si>
  <si>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</si>
  <si>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</si>
  <si>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</si>
  <si>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</si>
  <si>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</si>
  <si>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</si>
  <si>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</si>
  <si>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</si>
  <si>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</si>
  <si>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</si>
  <si>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</si>
  <si>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</si>
  <si>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</si>
  <si>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</si>
  <si>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Attributable  to Equity Holders of the Parent</t>
  </si>
  <si>
    <t xml:space="preserve">Minority </t>
  </si>
  <si>
    <t xml:space="preserve">Total </t>
  </si>
  <si>
    <t>Equity</t>
  </si>
  <si>
    <t>to equity holders of the parent:</t>
  </si>
  <si>
    <t>Operating profit before working capital changes</t>
  </si>
  <si>
    <t>Tax payables</t>
  </si>
  <si>
    <t>Gross profit</t>
  </si>
  <si>
    <t>Selling and administrative expenses</t>
  </si>
  <si>
    <t>Tax paid</t>
  </si>
  <si>
    <t>Interests</t>
  </si>
  <si>
    <t>Basic and diluted (sen)</t>
  </si>
  <si>
    <t>Proceeds from disposal of property, plant and equipment</t>
  </si>
  <si>
    <t>NET INCREASE/(DECREASE) IN CASH AND</t>
  </si>
  <si>
    <t>31.07.2008</t>
  </si>
  <si>
    <t>31.10.2008</t>
  </si>
  <si>
    <t>Audited</t>
  </si>
  <si>
    <t>The condensed consolidated balance sheet should be read in conjunction with the audited financial statements for the year ended 31 July 2008.</t>
  </si>
  <si>
    <t>3 Months Ended</t>
  </si>
  <si>
    <t>1st Quarter</t>
  </si>
  <si>
    <t>31-Oct-08</t>
  </si>
  <si>
    <t>31-Oct-07</t>
  </si>
  <si>
    <t>The condensed consolidated income statement should be read in conjunction with the audited financial statements for the year ended 31 July 2008.</t>
  </si>
  <si>
    <t>CONDENSED CONSOLIDATED INCOME STATEMENTS FOR THE QUARTER ENDED 31 OCT 2008</t>
  </si>
  <si>
    <t>ENDED 31 OCT 2008</t>
  </si>
  <si>
    <t>At 31 Oct 2008</t>
  </si>
  <si>
    <t>The condensed consolidated statement of changes in equity should be read in conjunction with the audited financial statements for the year ended 31 July 2008.</t>
  </si>
  <si>
    <t>FOR THE QUARTER ENDED 31 OCT 2008</t>
  </si>
  <si>
    <t>The condensed consolidated cash flow statement should be read in conjunction with the audited financial statements for the year ended 31 July 2008.</t>
  </si>
  <si>
    <t>3 months ended</t>
  </si>
  <si>
    <t>31 Oct 2008</t>
  </si>
  <si>
    <t>31 Oct 2007</t>
  </si>
  <si>
    <t>Investment in unit trust</t>
  </si>
  <si>
    <t>Investment properties</t>
  </si>
  <si>
    <t>Non-current assets classified as held for sale</t>
  </si>
  <si>
    <t>Borrowing</t>
  </si>
  <si>
    <t>Borrowings</t>
  </si>
  <si>
    <t>Finance costs</t>
  </si>
  <si>
    <t>At 31 Oct 2007</t>
  </si>
  <si>
    <t>At 1 Aug 2008</t>
  </si>
  <si>
    <t>At 1 Aug 2007</t>
  </si>
  <si>
    <t>Inventories written down to net realisable value</t>
  </si>
  <si>
    <t>Obsolete inventories</t>
  </si>
  <si>
    <t>Gain on disposal of assets held for sale</t>
  </si>
  <si>
    <t>Interest paid</t>
  </si>
  <si>
    <t>Balance of proceeds from disposal of assets held for sale</t>
  </si>
  <si>
    <t>Net cash from / (used in) investing activities</t>
  </si>
  <si>
    <t>Repayment of hire purchase creditor</t>
  </si>
  <si>
    <t>Drawdown of bank borrowings</t>
  </si>
  <si>
    <t>Net cash from financing activities</t>
  </si>
  <si>
    <t>profits /</t>
  </si>
  <si>
    <t>losses)</t>
  </si>
  <si>
    <t>(Accumulated</t>
  </si>
  <si>
    <t>Net profit for the three (3) months period</t>
  </si>
  <si>
    <t>Interest expense</t>
  </si>
  <si>
    <t>Loss on disposal of plant and equipment</t>
  </si>
  <si>
    <t>Share of (profit) / loss of associate</t>
  </si>
  <si>
    <t>Restated</t>
  </si>
  <si>
    <t>Profit / (Loss) before taxation</t>
  </si>
  <si>
    <t>Provision for doubtful debts</t>
  </si>
  <si>
    <t>Profit / (loss) before taxation</t>
  </si>
  <si>
    <t>Profit / (loss) for the period</t>
  </si>
  <si>
    <t>Share of profit / (loss) of associates</t>
  </si>
  <si>
    <t xml:space="preserve">Profit / (Loss) per share attributable </t>
  </si>
  <si>
    <t>Cash used in operations</t>
  </si>
  <si>
    <t>Net cash used in operating activities</t>
  </si>
  <si>
    <t>Net loss for the three (3) months period (restated)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</si>
</sst>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0" fillId="0" borderId="0" xfId="42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4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42" applyNumberFormat="1" applyFont="1" applyAlignment="1">
      <alignment horizontal="right" vertical="center"/>
    </xf>
    <xf numFmtId="172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 quotePrefix="1">
      <alignment/>
    </xf>
    <xf numFmtId="0" fontId="0" fillId="0" borderId="0" xfId="0" applyAlignment="1">
      <alignment/>
    </xf>
    <xf numFmtId="171" fontId="0" fillId="0" borderId="17" xfId="42" applyNumberFormat="1" applyFont="1" applyBorder="1" applyAlignment="1">
      <alignment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 vertical="top"/>
    </xf>
    <xf numFmtId="15" fontId="0" fillId="0" borderId="10" xfId="0" applyNumberFormat="1" applyFont="1" applyFill="1" applyBorder="1" applyAlignment="1" quotePrefix="1">
      <alignment horizontal="center"/>
    </xf>
    <xf numFmtId="172" fontId="42" fillId="0" borderId="0" xfId="0" applyNumberFormat="1" applyFont="1" applyFill="1" applyBorder="1" applyAlignment="1">
      <alignment/>
    </xf>
    <xf numFmtId="0" fontId="0" fillId="0" borderId="20" xfId="0" applyFont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1" fontId="42" fillId="0" borderId="0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172" fontId="2" fillId="0" borderId="19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15" fontId="0" fillId="0" borderId="0" xfId="0" applyNumberFormat="1" applyFont="1" applyFill="1" applyBorder="1" applyAlignment="1" quotePrefix="1">
      <alignment horizontal="center"/>
    </xf>
    <xf numFmtId="15" fontId="0" fillId="0" borderId="10" xfId="0" applyNumberFormat="1" applyFont="1" applyFill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72" fontId="42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0" fontId="2" fillId="0" borderId="0" xfId="45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view="pageBreakPreview" zoomScaleSheetLayoutView="100" zoomScalePageLayoutView="0" workbookViewId="0" topLeftCell="A7">
      <selection activeCell="F50" sqref="F50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09" t="s">
        <v>12</v>
      </c>
      <c r="B1" s="109"/>
      <c r="C1" s="109"/>
    </row>
    <row r="2" spans="1:3" ht="12.75">
      <c r="A2" s="110" t="s">
        <v>0</v>
      </c>
      <c r="B2" s="110"/>
      <c r="C2" s="110"/>
    </row>
    <row r="3" spans="1:3" ht="12.75">
      <c r="A3" s="111"/>
      <c r="B3" s="111"/>
      <c r="C3" s="111"/>
    </row>
    <row r="4" spans="1:3" ht="12.75">
      <c r="A4" s="111" t="s">
        <v>1</v>
      </c>
      <c r="B4" s="111"/>
      <c r="C4" s="111"/>
    </row>
    <row r="5" spans="1:3" ht="12.75">
      <c r="A5" s="112" t="s">
        <v>14</v>
      </c>
      <c r="B5" s="112"/>
      <c r="C5" s="112"/>
    </row>
    <row r="6" spans="1:3" ht="12.75">
      <c r="A6" s="4"/>
      <c r="B6" s="4"/>
      <c r="C6" s="4"/>
    </row>
    <row r="7" spans="2:3" ht="12.75">
      <c r="B7" s="4"/>
      <c r="C7" s="4"/>
    </row>
    <row r="8" spans="2:3" ht="6" customHeight="1">
      <c r="B8" s="36"/>
      <c r="C8" s="37"/>
    </row>
    <row r="9" spans="2:3" ht="12.75">
      <c r="B9" s="27" t="s">
        <v>28</v>
      </c>
      <c r="C9" s="27" t="s">
        <v>28</v>
      </c>
    </row>
    <row r="10" spans="2:3" ht="12.75">
      <c r="B10" s="27" t="s">
        <v>85</v>
      </c>
      <c r="C10" s="27" t="s">
        <v>84</v>
      </c>
    </row>
    <row r="11" spans="2:3" ht="12.75">
      <c r="B11" s="27" t="s">
        <v>29</v>
      </c>
      <c r="C11" s="27" t="s">
        <v>86</v>
      </c>
    </row>
    <row r="12" spans="2:3" ht="12.75">
      <c r="B12" s="27" t="s">
        <v>15</v>
      </c>
      <c r="C12" s="27" t="s">
        <v>15</v>
      </c>
    </row>
    <row r="13" spans="2:3" ht="6" customHeight="1">
      <c r="B13" s="38"/>
      <c r="C13" s="38"/>
    </row>
    <row r="14" spans="1:3" ht="12.75">
      <c r="A14" s="1" t="s">
        <v>56</v>
      </c>
      <c r="B14" s="27"/>
      <c r="C14" s="27"/>
    </row>
    <row r="15" spans="1:3" ht="4.5" customHeight="1">
      <c r="A15" s="1"/>
      <c r="B15" s="27"/>
      <c r="C15" s="27"/>
    </row>
    <row r="16" spans="1:3" ht="12.75">
      <c r="A16" s="1" t="s">
        <v>58</v>
      </c>
      <c r="B16" s="19"/>
      <c r="C16" s="19"/>
    </row>
    <row r="17" spans="1:3" ht="12.75">
      <c r="A17" s="2" t="s">
        <v>2</v>
      </c>
      <c r="B17" s="19">
        <v>19788</v>
      </c>
      <c r="C17" s="19">
        <v>19932</v>
      </c>
    </row>
    <row r="18" spans="1:3" ht="12.75">
      <c r="A18" s="2" t="s">
        <v>103</v>
      </c>
      <c r="B18" s="19">
        <v>2477</v>
      </c>
      <c r="C18" s="19">
        <v>2489</v>
      </c>
    </row>
    <row r="19" spans="1:3" ht="12.75">
      <c r="A19" s="2" t="s">
        <v>36</v>
      </c>
      <c r="B19" s="19">
        <v>1086</v>
      </c>
      <c r="C19" s="19">
        <v>1089</v>
      </c>
    </row>
    <row r="20" spans="2:3" ht="12.75">
      <c r="B20" s="20">
        <f>SUM(B17:B19)</f>
        <v>23351</v>
      </c>
      <c r="C20" s="20">
        <f>SUM(C17:C19)</f>
        <v>23510</v>
      </c>
    </row>
    <row r="21" spans="2:3" ht="7.5" customHeight="1">
      <c r="B21" s="19"/>
      <c r="C21" s="19"/>
    </row>
    <row r="22" spans="1:3" ht="12.75">
      <c r="A22" s="1" t="s">
        <v>57</v>
      </c>
      <c r="B22" s="19"/>
      <c r="C22" s="19"/>
    </row>
    <row r="23" spans="1:3" ht="12.75">
      <c r="A23" s="2" t="s">
        <v>3</v>
      </c>
      <c r="B23" s="19">
        <v>21329</v>
      </c>
      <c r="C23" s="19">
        <v>19692</v>
      </c>
    </row>
    <row r="24" spans="1:3" ht="12.75">
      <c r="A24" s="2" t="s">
        <v>4</v>
      </c>
      <c r="B24" s="19">
        <v>19234</v>
      </c>
      <c r="C24" s="19">
        <f>14600</f>
        <v>14600</v>
      </c>
    </row>
    <row r="25" spans="1:3" s="39" customFormat="1" ht="12.75">
      <c r="A25" s="39" t="s">
        <v>5</v>
      </c>
      <c r="B25" s="40">
        <f>797+8</f>
        <v>805</v>
      </c>
      <c r="C25" s="40">
        <v>1214</v>
      </c>
    </row>
    <row r="26" spans="1:3" s="39" customFormat="1" ht="12.75">
      <c r="A26" s="39" t="s">
        <v>6</v>
      </c>
      <c r="B26" s="40">
        <v>5726</v>
      </c>
      <c r="C26" s="40">
        <v>3374</v>
      </c>
    </row>
    <row r="27" spans="2:3" s="39" customFormat="1" ht="12.75">
      <c r="B27" s="41">
        <f>SUM(B23:B26)</f>
        <v>47094</v>
      </c>
      <c r="C27" s="41">
        <f>SUM(C23:C26)</f>
        <v>38880</v>
      </c>
    </row>
    <row r="28" spans="2:3" s="39" customFormat="1" ht="7.5" customHeight="1">
      <c r="B28" s="42"/>
      <c r="C28" s="42"/>
    </row>
    <row r="29" spans="1:3" s="39" customFormat="1" ht="12.75">
      <c r="A29" s="39" t="s">
        <v>104</v>
      </c>
      <c r="B29" s="40">
        <v>0</v>
      </c>
      <c r="C29" s="40">
        <v>1537</v>
      </c>
    </row>
    <row r="30" spans="2:3" s="39" customFormat="1" ht="7.5" customHeight="1">
      <c r="B30" s="43"/>
      <c r="C30" s="43"/>
    </row>
    <row r="31" spans="1:3" s="39" customFormat="1" ht="13.5" thickBot="1">
      <c r="A31" s="44" t="s">
        <v>59</v>
      </c>
      <c r="B31" s="45">
        <f>+B29+B27+B20</f>
        <v>70445</v>
      </c>
      <c r="C31" s="45">
        <f>+C29+C27+C20</f>
        <v>63927</v>
      </c>
    </row>
    <row r="32" spans="2:3" s="39" customFormat="1" ht="7.5" customHeight="1">
      <c r="B32" s="40"/>
      <c r="C32" s="40"/>
    </row>
    <row r="33" spans="1:3" s="39" customFormat="1" ht="12.75">
      <c r="A33" s="44" t="s">
        <v>60</v>
      </c>
      <c r="B33" s="40"/>
      <c r="C33" s="40"/>
    </row>
    <row r="34" spans="1:3" s="39" customFormat="1" ht="12.75">
      <c r="A34" s="44" t="s">
        <v>61</v>
      </c>
      <c r="B34" s="40"/>
      <c r="C34" s="40"/>
    </row>
    <row r="35" spans="1:3" s="39" customFormat="1" ht="12.75">
      <c r="A35" s="39" t="s">
        <v>10</v>
      </c>
      <c r="B35" s="40">
        <v>44405</v>
      </c>
      <c r="C35" s="40">
        <v>44405</v>
      </c>
    </row>
    <row r="36" spans="1:3" s="39" customFormat="1" ht="12.75">
      <c r="A36" s="39" t="s">
        <v>11</v>
      </c>
      <c r="B36" s="43">
        <v>-1991</v>
      </c>
      <c r="C36" s="43">
        <v>-3319</v>
      </c>
    </row>
    <row r="37" spans="1:3" s="39" customFormat="1" ht="12.75">
      <c r="A37" s="44"/>
      <c r="B37" s="40">
        <f>SUM(B35:B36)</f>
        <v>42414</v>
      </c>
      <c r="C37" s="40">
        <f>SUM(C35:C36)</f>
        <v>41086</v>
      </c>
    </row>
    <row r="38" spans="1:3" s="39" customFormat="1" ht="12.75">
      <c r="A38" s="44" t="s">
        <v>37</v>
      </c>
      <c r="B38" s="40">
        <v>1071</v>
      </c>
      <c r="C38" s="40">
        <v>1088</v>
      </c>
    </row>
    <row r="39" spans="1:3" s="39" customFormat="1" ht="12.75">
      <c r="A39" s="44" t="s">
        <v>62</v>
      </c>
      <c r="B39" s="41">
        <f>SUM(B37:B38)</f>
        <v>43485</v>
      </c>
      <c r="C39" s="41">
        <f>SUM(C37:C38)</f>
        <v>42174</v>
      </c>
    </row>
    <row r="40" spans="1:3" s="39" customFormat="1" ht="7.5" customHeight="1">
      <c r="A40" s="44"/>
      <c r="B40" s="40"/>
      <c r="C40" s="40"/>
    </row>
    <row r="41" spans="1:3" s="39" customFormat="1" ht="12.75">
      <c r="A41" s="44" t="s">
        <v>63</v>
      </c>
      <c r="B41" s="40"/>
      <c r="C41" s="40"/>
    </row>
    <row r="42" spans="1:3" s="39" customFormat="1" ht="12.75">
      <c r="A42" s="39" t="s">
        <v>105</v>
      </c>
      <c r="B42" s="40">
        <v>750</v>
      </c>
      <c r="C42" s="40">
        <v>772</v>
      </c>
    </row>
    <row r="43" spans="1:3" s="39" customFormat="1" ht="12.75">
      <c r="A43" s="39" t="s">
        <v>64</v>
      </c>
      <c r="B43" s="40">
        <v>704</v>
      </c>
      <c r="C43" s="40">
        <v>748</v>
      </c>
    </row>
    <row r="44" spans="2:3" s="39" customFormat="1" ht="12.75">
      <c r="B44" s="41">
        <f>SUM(B42:B43)</f>
        <v>1454</v>
      </c>
      <c r="C44" s="41">
        <f>SUM(C42:C43)</f>
        <v>1520</v>
      </c>
    </row>
    <row r="45" spans="1:3" s="39" customFormat="1" ht="7.5" customHeight="1">
      <c r="A45" s="44"/>
      <c r="B45" s="40"/>
      <c r="C45" s="40"/>
    </row>
    <row r="46" spans="1:3" s="39" customFormat="1" ht="12.75">
      <c r="A46" s="44" t="s">
        <v>65</v>
      </c>
      <c r="B46" s="40"/>
      <c r="C46" s="40"/>
    </row>
    <row r="47" spans="1:3" s="39" customFormat="1" ht="12.75">
      <c r="A47" s="39" t="s">
        <v>106</v>
      </c>
      <c r="B47" s="40">
        <v>2100</v>
      </c>
      <c r="C47" s="40">
        <v>85</v>
      </c>
    </row>
    <row r="48" spans="1:3" s="39" customFormat="1" ht="12.75">
      <c r="A48" s="39" t="s">
        <v>7</v>
      </c>
      <c r="B48" s="40">
        <v>18607</v>
      </c>
      <c r="C48" s="40">
        <v>14584</v>
      </c>
    </row>
    <row r="49" spans="1:3" s="39" customFormat="1" ht="12.75">
      <c r="A49" s="39" t="s">
        <v>8</v>
      </c>
      <c r="B49" s="40">
        <v>3673</v>
      </c>
      <c r="C49" s="40">
        <f>4680</f>
        <v>4680</v>
      </c>
    </row>
    <row r="50" spans="1:3" ht="12.75">
      <c r="A50" s="2" t="s">
        <v>76</v>
      </c>
      <c r="B50" s="21">
        <v>1126</v>
      </c>
      <c r="C50" s="21">
        <v>884</v>
      </c>
    </row>
    <row r="51" spans="2:3" ht="12.75">
      <c r="B51" s="20">
        <f>SUM(B47:B50)</f>
        <v>25506</v>
      </c>
      <c r="C51" s="20">
        <f>SUM(C47:C50)</f>
        <v>20233</v>
      </c>
    </row>
    <row r="52" spans="2:3" ht="12.75">
      <c r="B52" s="19"/>
      <c r="C52" s="19"/>
    </row>
    <row r="53" spans="1:3" ht="12.75">
      <c r="A53" s="30" t="s">
        <v>66</v>
      </c>
      <c r="B53" s="19">
        <f>+B51+B44</f>
        <v>26960</v>
      </c>
      <c r="C53" s="19">
        <f>+C51+C44</f>
        <v>21753</v>
      </c>
    </row>
    <row r="54" spans="1:3" ht="12.75">
      <c r="A54" s="6"/>
      <c r="B54" s="28"/>
      <c r="C54" s="28"/>
    </row>
    <row r="55" spans="1:3" ht="13.5" thickBot="1">
      <c r="A55" s="1" t="s">
        <v>67</v>
      </c>
      <c r="B55" s="29">
        <f>+B39+B53</f>
        <v>70445</v>
      </c>
      <c r="C55" s="29">
        <f>+C39+C53</f>
        <v>63927</v>
      </c>
    </row>
    <row r="56" spans="1:3" ht="4.5" customHeight="1">
      <c r="A56" s="30"/>
      <c r="B56" s="34"/>
      <c r="C56" s="34"/>
    </row>
    <row r="57" spans="1:3" ht="12.75">
      <c r="A57" s="6" t="s">
        <v>68</v>
      </c>
      <c r="B57" s="19"/>
      <c r="C57" s="19"/>
    </row>
    <row r="58" spans="1:3" ht="12.75">
      <c r="A58" s="33" t="s">
        <v>69</v>
      </c>
      <c r="B58" s="70">
        <f>+B37/B35</f>
        <v>0.9551627069023758</v>
      </c>
      <c r="C58" s="70">
        <f>+C37/C35</f>
        <v>0.9252561648463011</v>
      </c>
    </row>
    <row r="59" spans="1:3" ht="12.75">
      <c r="A59" s="6"/>
      <c r="B59" s="98">
        <f>+B31-B55</f>
        <v>0</v>
      </c>
      <c r="C59" s="98">
        <f>+C31-C55</f>
        <v>0</v>
      </c>
    </row>
    <row r="60" spans="1:3" ht="12.75">
      <c r="A60" s="6"/>
      <c r="B60" s="97"/>
      <c r="C60" s="97"/>
    </row>
    <row r="61" spans="1:3" ht="12.75">
      <c r="A61" s="107" t="s">
        <v>87</v>
      </c>
      <c r="B61" s="108"/>
      <c r="C61" s="108"/>
    </row>
    <row r="62" spans="1:3" ht="12.75">
      <c r="A62" s="108"/>
      <c r="B62" s="108"/>
      <c r="C62" s="108"/>
    </row>
    <row r="63" spans="1:3" ht="12.75">
      <c r="A63" s="6"/>
      <c r="B63" s="18"/>
      <c r="C63" s="18"/>
    </row>
    <row r="64" spans="1:3" ht="12.75">
      <c r="A64" s="6"/>
      <c r="B64" s="31"/>
      <c r="C64" s="31"/>
    </row>
    <row r="65" spans="1:3" ht="12.75">
      <c r="A65" s="6"/>
      <c r="B65" s="32"/>
      <c r="C65" s="32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</sheetData>
  <sheetProtection/>
  <mergeCells count="6">
    <mergeCell ref="A61:C62"/>
    <mergeCell ref="A1:C1"/>
    <mergeCell ref="A2:C2"/>
    <mergeCell ref="A4:C4"/>
    <mergeCell ref="A5:C5"/>
    <mergeCell ref="A3:C3"/>
  </mergeCells>
  <printOptions horizontalCentered="1"/>
  <pageMargins left="0.75" right="0.25" top="0.75" bottom="0.5" header="0.25" footer="0.2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34.421875" style="0" customWidth="1"/>
    <col min="2" max="5" width="12.7109375" style="0" customWidth="1"/>
  </cols>
  <sheetData>
    <row r="1" spans="1:5" ht="12.75">
      <c r="A1" s="111" t="s">
        <v>12</v>
      </c>
      <c r="B1" s="111"/>
      <c r="C1" s="111"/>
      <c r="D1" s="111"/>
      <c r="E1" s="111"/>
    </row>
    <row r="2" spans="1:5" ht="12.75">
      <c r="A2" s="110" t="s">
        <v>13</v>
      </c>
      <c r="B2" s="110"/>
      <c r="C2" s="110"/>
      <c r="D2" s="110"/>
      <c r="E2" s="110"/>
    </row>
    <row r="4" spans="1:5" ht="12.75">
      <c r="A4" s="111" t="s">
        <v>93</v>
      </c>
      <c r="B4" s="111"/>
      <c r="C4" s="111"/>
      <c r="D4" s="111"/>
      <c r="E4" s="111"/>
    </row>
    <row r="5" spans="1:5" ht="12.75">
      <c r="A5" s="115" t="s">
        <v>14</v>
      </c>
      <c r="B5" s="115"/>
      <c r="C5" s="115"/>
      <c r="D5" s="115"/>
      <c r="E5" s="115"/>
    </row>
    <row r="8" spans="2:5" ht="12.75">
      <c r="B8" s="116" t="s">
        <v>32</v>
      </c>
      <c r="C8" s="117"/>
      <c r="D8" s="116" t="s">
        <v>33</v>
      </c>
      <c r="E8" s="117"/>
    </row>
    <row r="10" spans="2:5" ht="12.75">
      <c r="B10" s="113" t="s">
        <v>89</v>
      </c>
      <c r="C10" s="114"/>
      <c r="D10" s="113" t="s">
        <v>88</v>
      </c>
      <c r="E10" s="114"/>
    </row>
    <row r="11" spans="2:5" ht="12.75">
      <c r="B11" s="76" t="s">
        <v>90</v>
      </c>
      <c r="C11" s="77" t="s">
        <v>91</v>
      </c>
      <c r="D11" s="78" t="str">
        <f>+B11</f>
        <v>31-Oct-08</v>
      </c>
      <c r="E11" s="79" t="str">
        <f>+C11</f>
        <v>31-Oct-07</v>
      </c>
    </row>
    <row r="12" spans="2:5" ht="12.75">
      <c r="B12" s="103"/>
      <c r="C12" s="105" t="s">
        <v>127</v>
      </c>
      <c r="D12" s="104"/>
      <c r="E12" s="105" t="s">
        <v>127</v>
      </c>
    </row>
    <row r="13" spans="2:5" ht="12.75">
      <c r="B13" s="80" t="s">
        <v>15</v>
      </c>
      <c r="C13" s="81" t="s">
        <v>15</v>
      </c>
      <c r="D13" s="80" t="s">
        <v>15</v>
      </c>
      <c r="E13" s="81" t="s">
        <v>15</v>
      </c>
    </row>
    <row r="14" spans="2:5" ht="12.75">
      <c r="B14" s="82"/>
      <c r="C14" s="83"/>
      <c r="D14" s="82"/>
      <c r="E14" s="83"/>
    </row>
    <row r="15" spans="1:5" ht="12.75">
      <c r="A15" t="s">
        <v>16</v>
      </c>
      <c r="B15" s="84">
        <v>24175</v>
      </c>
      <c r="C15" s="85">
        <v>14262</v>
      </c>
      <c r="D15" s="84">
        <v>24175</v>
      </c>
      <c r="E15" s="85">
        <v>14262</v>
      </c>
    </row>
    <row r="16" spans="1:5" ht="12.75">
      <c r="A16" t="s">
        <v>52</v>
      </c>
      <c r="B16" s="86">
        <v>-20503</v>
      </c>
      <c r="C16" s="87">
        <v>-10591</v>
      </c>
      <c r="D16" s="86">
        <v>-20503</v>
      </c>
      <c r="E16" s="87">
        <v>-10591</v>
      </c>
    </row>
    <row r="17" spans="1:5" ht="12.75">
      <c r="A17" t="s">
        <v>77</v>
      </c>
      <c r="B17" s="84">
        <f>+B15+B16</f>
        <v>3672</v>
      </c>
      <c r="C17" s="85">
        <f>+C15+C16</f>
        <v>3671</v>
      </c>
      <c r="D17" s="84">
        <f>+D15+D16</f>
        <v>3672</v>
      </c>
      <c r="E17" s="85">
        <f>+E15+E16</f>
        <v>3671</v>
      </c>
    </row>
    <row r="18" spans="1:5" ht="12.75">
      <c r="A18" t="s">
        <v>53</v>
      </c>
      <c r="B18" s="84">
        <v>311</v>
      </c>
      <c r="C18" s="85">
        <v>-70</v>
      </c>
      <c r="D18" s="84">
        <v>311</v>
      </c>
      <c r="E18" s="85">
        <v>-70</v>
      </c>
    </row>
    <row r="19" spans="1:5" ht="12.75">
      <c r="A19" t="s">
        <v>78</v>
      </c>
      <c r="B19" s="84">
        <f>-2229</f>
        <v>-2229</v>
      </c>
      <c r="C19" s="85">
        <f>-2046-2421+105</f>
        <v>-4362</v>
      </c>
      <c r="D19" s="84">
        <v>-2229</v>
      </c>
      <c r="E19" s="85">
        <f>-2046-2421+105</f>
        <v>-4362</v>
      </c>
    </row>
    <row r="20" spans="1:5" ht="12.75">
      <c r="A20" s="2" t="s">
        <v>107</v>
      </c>
      <c r="B20" s="84">
        <v>-13</v>
      </c>
      <c r="C20" s="85">
        <v>0</v>
      </c>
      <c r="D20" s="84">
        <v>-13</v>
      </c>
      <c r="E20" s="85">
        <v>0</v>
      </c>
    </row>
    <row r="21" spans="1:5" ht="12.75">
      <c r="A21" t="s">
        <v>132</v>
      </c>
      <c r="B21" s="86">
        <v>-3</v>
      </c>
      <c r="C21" s="87">
        <v>13</v>
      </c>
      <c r="D21" s="86">
        <v>-3</v>
      </c>
      <c r="E21" s="87">
        <v>13</v>
      </c>
    </row>
    <row r="22" spans="1:5" ht="12.75">
      <c r="A22" s="2" t="s">
        <v>130</v>
      </c>
      <c r="B22" s="84">
        <f>SUM(B17:B21)</f>
        <v>1738</v>
      </c>
      <c r="C22" s="85">
        <f>SUM(C17:C21)</f>
        <v>-748</v>
      </c>
      <c r="D22" s="84">
        <f>SUM(D17:D21)</f>
        <v>1738</v>
      </c>
      <c r="E22" s="85">
        <f>SUM(E17:E21)</f>
        <v>-748</v>
      </c>
    </row>
    <row r="23" spans="1:5" ht="12.75">
      <c r="A23" t="s">
        <v>9</v>
      </c>
      <c r="B23" s="84">
        <v>-427</v>
      </c>
      <c r="C23" s="85">
        <v>-415</v>
      </c>
      <c r="D23" s="84">
        <v>-427</v>
      </c>
      <c r="E23" s="85">
        <v>-415</v>
      </c>
    </row>
    <row r="24" spans="1:5" ht="13.5" thickBot="1">
      <c r="A24" s="2" t="s">
        <v>131</v>
      </c>
      <c r="B24" s="88">
        <f>+B22+B23</f>
        <v>1311</v>
      </c>
      <c r="C24" s="89">
        <f>+C22+C23</f>
        <v>-1163</v>
      </c>
      <c r="D24" s="88">
        <f>+D22+D23</f>
        <v>1311</v>
      </c>
      <c r="E24" s="89">
        <f>+E22+E23</f>
        <v>-1163</v>
      </c>
    </row>
    <row r="25" spans="2:5" ht="12.75">
      <c r="B25" s="84"/>
      <c r="C25" s="85"/>
      <c r="D25" s="84"/>
      <c r="E25" s="85"/>
    </row>
    <row r="26" spans="1:5" ht="12.75">
      <c r="A26" t="s">
        <v>54</v>
      </c>
      <c r="B26" s="84"/>
      <c r="C26" s="85"/>
      <c r="D26" s="84"/>
      <c r="E26" s="85"/>
    </row>
    <row r="27" spans="1:5" ht="12.75">
      <c r="A27" t="s">
        <v>55</v>
      </c>
      <c r="B27" s="84">
        <f>B24-B28</f>
        <v>1328</v>
      </c>
      <c r="C27" s="85">
        <f>C24-C28</f>
        <v>-1224</v>
      </c>
      <c r="D27" s="84">
        <f>D24-D28</f>
        <v>1328</v>
      </c>
      <c r="E27" s="85">
        <f>E24-E28</f>
        <v>-1224</v>
      </c>
    </row>
    <row r="28" spans="1:5" ht="12.75">
      <c r="A28" t="s">
        <v>17</v>
      </c>
      <c r="B28" s="84">
        <v>-17</v>
      </c>
      <c r="C28" s="85">
        <v>61</v>
      </c>
      <c r="D28" s="84">
        <v>-17</v>
      </c>
      <c r="E28" s="85">
        <v>61</v>
      </c>
    </row>
    <row r="29" spans="2:5" ht="13.5" thickBot="1">
      <c r="B29" s="88">
        <f>+B27+B28</f>
        <v>1311</v>
      </c>
      <c r="C29" s="89">
        <f>+C27+C28</f>
        <v>-1163</v>
      </c>
      <c r="D29" s="88">
        <f>+D27+D28</f>
        <v>1311</v>
      </c>
      <c r="E29" s="89">
        <f>+E27+E28</f>
        <v>-1163</v>
      </c>
    </row>
    <row r="30" spans="2:5" ht="12.75">
      <c r="B30" s="90"/>
      <c r="C30" s="91"/>
      <c r="D30" s="90"/>
      <c r="E30" s="91"/>
    </row>
    <row r="31" spans="1:5" ht="12.75">
      <c r="A31" t="s">
        <v>133</v>
      </c>
      <c r="B31" s="90"/>
      <c r="C31" s="91"/>
      <c r="D31" s="90"/>
      <c r="E31" s="91"/>
    </row>
    <row r="32" spans="1:5" ht="12.75">
      <c r="A32" t="s">
        <v>74</v>
      </c>
      <c r="B32" s="90"/>
      <c r="C32" s="91"/>
      <c r="D32" s="90"/>
      <c r="E32" s="91"/>
    </row>
    <row r="33" spans="1:5" ht="12.75">
      <c r="A33" t="s">
        <v>81</v>
      </c>
      <c r="B33" s="92">
        <f>(+B27/44405)*100</f>
        <v>2.990654205607477</v>
      </c>
      <c r="C33" s="93">
        <f>(+C27/44405)*100</f>
        <v>-2.756446346132192</v>
      </c>
      <c r="D33" s="94">
        <f>(+D27/44405)*100</f>
        <v>2.990654205607477</v>
      </c>
      <c r="E33" s="93">
        <f>(+E27/44405)*100</f>
        <v>-2.756446346132192</v>
      </c>
    </row>
    <row r="34" spans="2:5" ht="12.75">
      <c r="B34" s="95"/>
      <c r="C34" s="96"/>
      <c r="D34" s="95"/>
      <c r="E34" s="96"/>
    </row>
    <row r="38" spans="1:5" ht="12.75">
      <c r="A38" s="108" t="s">
        <v>92</v>
      </c>
      <c r="B38" s="108"/>
      <c r="C38" s="108"/>
      <c r="D38" s="108"/>
      <c r="E38" s="108"/>
    </row>
    <row r="39" spans="1:5" ht="12.75">
      <c r="A39" s="108"/>
      <c r="B39" s="108"/>
      <c r="C39" s="108"/>
      <c r="D39" s="108"/>
      <c r="E39" s="108"/>
    </row>
  </sheetData>
  <sheetProtection/>
  <mergeCells count="9">
    <mergeCell ref="B10:C10"/>
    <mergeCell ref="D10:E10"/>
    <mergeCell ref="A38:E39"/>
    <mergeCell ref="A1:E1"/>
    <mergeCell ref="A2:E2"/>
    <mergeCell ref="A4:E4"/>
    <mergeCell ref="A5:E5"/>
    <mergeCell ref="B8:C8"/>
    <mergeCell ref="D8:E8"/>
  </mergeCells>
  <printOptions horizontalCentered="1"/>
  <pageMargins left="0.75" right="0.5" top="1" bottom="0.7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SheetLayoutView="100" zoomScalePageLayoutView="0" workbookViewId="0" topLeftCell="A1">
      <pane ySplit="14" topLeftCell="A15" activePane="bottomLeft" state="frozen"/>
      <selection pane="topLeft" activeCell="A1" sqref="A1:E1"/>
      <selection pane="bottomLeft" activeCell="A31" sqref="A31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7" width="10.421875" style="2" customWidth="1"/>
    <col min="8" max="8" width="12.7109375" style="2" customWidth="1"/>
    <col min="9" max="11" width="10.421875" style="2" customWidth="1"/>
    <col min="12" max="16384" width="9.140625" style="2" customWidth="1"/>
  </cols>
  <sheetData>
    <row r="1" spans="1:11" ht="15.75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2.75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2.75">
      <c r="A5" s="111" t="s">
        <v>94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2.75">
      <c r="A6" s="112" t="s">
        <v>31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12" t="s">
        <v>70</v>
      </c>
      <c r="E8" s="112"/>
      <c r="F8" s="112"/>
      <c r="G8" s="112"/>
      <c r="H8" s="112"/>
      <c r="I8" s="112"/>
      <c r="J8" s="4" t="s">
        <v>71</v>
      </c>
      <c r="K8" s="4" t="s">
        <v>72</v>
      </c>
    </row>
    <row r="9" spans="4:11" ht="12.75">
      <c r="D9" s="26"/>
      <c r="E9" s="112" t="s">
        <v>40</v>
      </c>
      <c r="F9" s="112"/>
      <c r="G9" s="112"/>
      <c r="H9" s="2" t="s">
        <v>26</v>
      </c>
      <c r="J9" s="4" t="s">
        <v>80</v>
      </c>
      <c r="K9" s="4" t="s">
        <v>73</v>
      </c>
    </row>
    <row r="10" spans="7:8" ht="12.75">
      <c r="G10" s="4"/>
      <c r="H10" s="4" t="s">
        <v>24</v>
      </c>
    </row>
    <row r="11" spans="7:9" ht="12.75">
      <c r="G11" s="4" t="s">
        <v>18</v>
      </c>
      <c r="H11" s="7" t="s">
        <v>120</v>
      </c>
      <c r="I11" s="4"/>
    </row>
    <row r="12" spans="4:9" ht="12.75">
      <c r="D12" s="4" t="s">
        <v>18</v>
      </c>
      <c r="E12" s="4" t="s">
        <v>18</v>
      </c>
      <c r="F12" s="4" t="s">
        <v>19</v>
      </c>
      <c r="G12" s="4" t="s">
        <v>20</v>
      </c>
      <c r="H12" s="100" t="s">
        <v>122</v>
      </c>
      <c r="I12" s="7"/>
    </row>
    <row r="13" spans="4:9" ht="12.75">
      <c r="D13" s="7" t="s">
        <v>23</v>
      </c>
      <c r="E13" s="7" t="s">
        <v>22</v>
      </c>
      <c r="F13" s="7" t="s">
        <v>21</v>
      </c>
      <c r="G13" s="7" t="s">
        <v>21</v>
      </c>
      <c r="H13" s="7" t="s">
        <v>121</v>
      </c>
      <c r="I13" s="7" t="s">
        <v>25</v>
      </c>
    </row>
    <row r="14" spans="2:11" ht="12.75">
      <c r="B14" s="22"/>
      <c r="C14" s="22"/>
      <c r="D14" s="8" t="s">
        <v>15</v>
      </c>
      <c r="E14" s="8" t="s">
        <v>15</v>
      </c>
      <c r="F14" s="8" t="s">
        <v>15</v>
      </c>
      <c r="G14" s="23" t="s">
        <v>15</v>
      </c>
      <c r="H14" s="8" t="s">
        <v>15</v>
      </c>
      <c r="I14" s="8" t="s">
        <v>15</v>
      </c>
      <c r="J14" s="8" t="s">
        <v>15</v>
      </c>
      <c r="K14" s="8" t="s">
        <v>15</v>
      </c>
    </row>
    <row r="15" spans="4:11" ht="12.75">
      <c r="D15" s="16"/>
      <c r="E15" s="16"/>
      <c r="F15" s="16"/>
      <c r="G15" s="16"/>
      <c r="H15" s="16"/>
      <c r="I15" s="16"/>
      <c r="J15" s="16"/>
      <c r="K15" s="16"/>
    </row>
    <row r="16" spans="1:10" ht="12.75">
      <c r="A16" s="1"/>
      <c r="D16" s="17"/>
      <c r="E16" s="17"/>
      <c r="F16" s="17"/>
      <c r="G16" s="17"/>
      <c r="H16" s="17"/>
      <c r="I16" s="17"/>
      <c r="J16" s="5"/>
    </row>
    <row r="17" spans="1:11" s="39" customFormat="1" ht="12.75">
      <c r="A17" s="1" t="s">
        <v>109</v>
      </c>
      <c r="D17" s="24">
        <v>44405</v>
      </c>
      <c r="E17" s="24">
        <v>654</v>
      </c>
      <c r="F17" s="24">
        <v>1499</v>
      </c>
      <c r="G17" s="24">
        <v>352</v>
      </c>
      <c r="H17" s="24">
        <v>-5824</v>
      </c>
      <c r="I17" s="65">
        <f>+H17+G17+F17+E17+D17</f>
        <v>41086</v>
      </c>
      <c r="J17" s="24">
        <v>1088</v>
      </c>
      <c r="K17" s="64">
        <f>+J17+I17</f>
        <v>42174</v>
      </c>
    </row>
    <row r="18" spans="1:11" s="39" customFormat="1" ht="12.75">
      <c r="A18" s="2"/>
      <c r="D18" s="24"/>
      <c r="E18" s="48"/>
      <c r="F18" s="49"/>
      <c r="G18" s="50"/>
      <c r="H18" s="50"/>
      <c r="I18" s="46"/>
      <c r="J18" s="50"/>
      <c r="K18" s="47"/>
    </row>
    <row r="19" spans="1:11" s="39" customFormat="1" ht="26.25" customHeight="1">
      <c r="A19" s="67" t="s">
        <v>123</v>
      </c>
      <c r="D19" s="63">
        <v>0</v>
      </c>
      <c r="E19" s="63">
        <v>0</v>
      </c>
      <c r="F19" s="63">
        <v>0</v>
      </c>
      <c r="G19" s="63">
        <v>0</v>
      </c>
      <c r="H19" s="63">
        <v>1328</v>
      </c>
      <c r="I19" s="65">
        <f>+H19+G19+F19+E19+D19</f>
        <v>1328</v>
      </c>
      <c r="J19" s="65">
        <f>pl!D28</f>
        <v>-17</v>
      </c>
      <c r="K19" s="64">
        <f>+J19+I19</f>
        <v>1311</v>
      </c>
    </row>
    <row r="20" spans="4:11" s="39" customFormat="1" ht="12.75">
      <c r="D20" s="46"/>
      <c r="E20" s="46"/>
      <c r="F20" s="46"/>
      <c r="G20" s="46"/>
      <c r="H20" s="46"/>
      <c r="I20" s="65"/>
      <c r="J20" s="65"/>
      <c r="K20" s="64"/>
    </row>
    <row r="21" spans="1:12" s="62" customFormat="1" ht="13.5" thickBot="1">
      <c r="A21" s="44" t="s">
        <v>95</v>
      </c>
      <c r="D21" s="66">
        <f>SUM(D17:D20)</f>
        <v>44405</v>
      </c>
      <c r="E21" s="66">
        <f aca="true" t="shared" si="0" ref="E21:K21">SUM(E17:E20)</f>
        <v>654</v>
      </c>
      <c r="F21" s="66">
        <f t="shared" si="0"/>
        <v>1499</v>
      </c>
      <c r="G21" s="66">
        <f t="shared" si="0"/>
        <v>352</v>
      </c>
      <c r="H21" s="66">
        <f t="shared" si="0"/>
        <v>-4496</v>
      </c>
      <c r="I21" s="66">
        <f t="shared" si="0"/>
        <v>42414</v>
      </c>
      <c r="J21" s="66">
        <f t="shared" si="0"/>
        <v>1071</v>
      </c>
      <c r="K21" s="66">
        <f t="shared" si="0"/>
        <v>43485</v>
      </c>
      <c r="L21" s="64">
        <f>K21-'bs'!B39</f>
        <v>0</v>
      </c>
    </row>
    <row r="22" spans="4:9" s="39" customFormat="1" ht="13.5" thickTop="1">
      <c r="D22" s="51"/>
      <c r="E22" s="51"/>
      <c r="F22" s="52"/>
      <c r="G22" s="51"/>
      <c r="H22" s="51"/>
      <c r="I22" s="53"/>
    </row>
    <row r="23" spans="4:9" s="39" customFormat="1" ht="12.75">
      <c r="D23" s="51"/>
      <c r="E23" s="51"/>
      <c r="F23" s="52"/>
      <c r="G23" s="51"/>
      <c r="H23" s="51"/>
      <c r="I23" s="53"/>
    </row>
    <row r="24" spans="4:9" s="39" customFormat="1" ht="12.75">
      <c r="D24" s="51"/>
      <c r="E24" s="51"/>
      <c r="F24" s="52"/>
      <c r="G24" s="51"/>
      <c r="H24" s="51"/>
      <c r="I24" s="53"/>
    </row>
    <row r="25" spans="1:11" ht="12.75">
      <c r="A25" s="1" t="s">
        <v>110</v>
      </c>
      <c r="D25" s="17">
        <v>44405</v>
      </c>
      <c r="E25" s="17">
        <v>654</v>
      </c>
      <c r="F25" s="17">
        <v>1528</v>
      </c>
      <c r="G25" s="17">
        <v>352</v>
      </c>
      <c r="H25" s="17">
        <v>32706</v>
      </c>
      <c r="I25" s="17">
        <f>SUM(D25:H25)</f>
        <v>79645</v>
      </c>
      <c r="J25" s="17">
        <v>1737</v>
      </c>
      <c r="K25" s="14">
        <f>+J25+I25</f>
        <v>81382</v>
      </c>
    </row>
    <row r="26" spans="4:11" ht="12.75">
      <c r="D26" s="17"/>
      <c r="E26" s="17"/>
      <c r="F26" s="17"/>
      <c r="G26" s="17"/>
      <c r="H26" s="17"/>
      <c r="I26" s="17"/>
      <c r="J26" s="17"/>
      <c r="K26" s="14"/>
    </row>
    <row r="27" spans="1:11" s="71" customFormat="1" ht="25.5">
      <c r="A27" s="67" t="s">
        <v>136</v>
      </c>
      <c r="D27" s="72">
        <v>0</v>
      </c>
      <c r="E27" s="72">
        <v>0</v>
      </c>
      <c r="F27" s="72">
        <v>0</v>
      </c>
      <c r="G27" s="72">
        <v>0</v>
      </c>
      <c r="H27" s="72">
        <v>-1224</v>
      </c>
      <c r="I27" s="72">
        <f>SUM(D27:H27)</f>
        <v>-1224</v>
      </c>
      <c r="J27" s="72">
        <v>61</v>
      </c>
      <c r="K27" s="73">
        <f>+J27+I27</f>
        <v>-1163</v>
      </c>
    </row>
    <row r="28" spans="1:11" ht="12.75">
      <c r="A28" s="35"/>
      <c r="D28" s="17"/>
      <c r="E28" s="17"/>
      <c r="F28" s="17"/>
      <c r="G28" s="17"/>
      <c r="H28" s="17"/>
      <c r="I28" s="17"/>
      <c r="J28" s="17"/>
      <c r="K28" s="14"/>
    </row>
    <row r="29" spans="1:11" ht="13.5" thickBot="1">
      <c r="A29" s="1" t="s">
        <v>108</v>
      </c>
      <c r="B29" s="1"/>
      <c r="C29" s="1"/>
      <c r="D29" s="99">
        <f aca="true" t="shared" si="1" ref="D29:K29">SUM(D25:D27)</f>
        <v>44405</v>
      </c>
      <c r="E29" s="99">
        <f t="shared" si="1"/>
        <v>654</v>
      </c>
      <c r="F29" s="99">
        <f t="shared" si="1"/>
        <v>1528</v>
      </c>
      <c r="G29" s="99">
        <f t="shared" si="1"/>
        <v>352</v>
      </c>
      <c r="H29" s="99">
        <f t="shared" si="1"/>
        <v>31482</v>
      </c>
      <c r="I29" s="99">
        <f t="shared" si="1"/>
        <v>78421</v>
      </c>
      <c r="J29" s="99">
        <f t="shared" si="1"/>
        <v>1798</v>
      </c>
      <c r="K29" s="99">
        <f t="shared" si="1"/>
        <v>80219</v>
      </c>
    </row>
    <row r="30" spans="4:9" s="39" customFormat="1" ht="13.5" thickTop="1">
      <c r="D30" s="51"/>
      <c r="E30" s="51"/>
      <c r="F30" s="52"/>
      <c r="G30" s="51"/>
      <c r="H30" s="51"/>
      <c r="I30" s="53"/>
    </row>
    <row r="31" spans="4:9" s="39" customFormat="1" ht="12.75">
      <c r="D31" s="51"/>
      <c r="E31" s="51"/>
      <c r="F31" s="52"/>
      <c r="G31" s="51"/>
      <c r="H31" s="51"/>
      <c r="I31" s="53"/>
    </row>
    <row r="32" spans="4:9" s="39" customFormat="1" ht="12.75">
      <c r="D32" s="51"/>
      <c r="E32" s="51"/>
      <c r="F32" s="52"/>
      <c r="G32" s="51"/>
      <c r="H32" s="51"/>
      <c r="I32" s="53"/>
    </row>
    <row r="33" spans="4:9" s="39" customFormat="1" ht="12.75">
      <c r="D33" s="51"/>
      <c r="E33" s="51"/>
      <c r="F33" s="52"/>
      <c r="G33" s="51"/>
      <c r="H33" s="51"/>
      <c r="I33" s="53"/>
    </row>
    <row r="34" spans="4:9" s="39" customFormat="1" ht="12.75">
      <c r="D34" s="51"/>
      <c r="E34" s="51"/>
      <c r="F34" s="52"/>
      <c r="G34" s="51"/>
      <c r="H34" s="51"/>
      <c r="I34" s="53"/>
    </row>
    <row r="35" spans="4:9" s="39" customFormat="1" ht="12.75">
      <c r="D35" s="51"/>
      <c r="E35" s="51"/>
      <c r="F35" s="52"/>
      <c r="G35" s="51"/>
      <c r="H35" s="51"/>
      <c r="I35" s="53"/>
    </row>
    <row r="36" spans="4:9" s="39" customFormat="1" ht="12.75">
      <c r="D36" s="51"/>
      <c r="E36" s="51"/>
      <c r="F36" s="52"/>
      <c r="G36" s="51"/>
      <c r="H36" s="51"/>
      <c r="I36" s="53"/>
    </row>
    <row r="37" spans="4:9" s="39" customFormat="1" ht="12.75">
      <c r="D37" s="51"/>
      <c r="E37" s="51"/>
      <c r="F37" s="52"/>
      <c r="G37" s="51"/>
      <c r="H37" s="51"/>
      <c r="I37" s="53"/>
    </row>
    <row r="38" spans="4:9" s="39" customFormat="1" ht="12.75">
      <c r="D38" s="51"/>
      <c r="E38" s="51"/>
      <c r="F38" s="52"/>
      <c r="G38" s="51"/>
      <c r="H38" s="51"/>
      <c r="I38" s="53"/>
    </row>
    <row r="39" spans="4:9" s="39" customFormat="1" ht="12.75">
      <c r="D39" s="51"/>
      <c r="E39" s="51"/>
      <c r="F39" s="52"/>
      <c r="G39" s="51"/>
      <c r="H39" s="51"/>
      <c r="I39" s="53"/>
    </row>
    <row r="40" spans="4:9" s="39" customFormat="1" ht="12.75">
      <c r="D40" s="51"/>
      <c r="E40" s="51"/>
      <c r="F40" s="52"/>
      <c r="G40" s="51"/>
      <c r="H40" s="51"/>
      <c r="I40" s="53"/>
    </row>
    <row r="41" spans="4:9" s="39" customFormat="1" ht="12.75">
      <c r="D41" s="51"/>
      <c r="E41" s="51"/>
      <c r="F41" s="52"/>
      <c r="G41" s="51"/>
      <c r="H41" s="51"/>
      <c r="I41" s="53"/>
    </row>
    <row r="42" spans="1:9" ht="12.75">
      <c r="A42" s="6"/>
      <c r="B42" s="6"/>
      <c r="C42" s="6"/>
      <c r="D42" s="25"/>
      <c r="E42" s="25"/>
      <c r="F42" s="25"/>
      <c r="G42" s="25"/>
      <c r="H42" s="12"/>
      <c r="I42" s="12"/>
    </row>
    <row r="43" spans="1:11" ht="12.75">
      <c r="A43" s="107" t="s">
        <v>96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4:9" ht="12.75">
      <c r="D45" s="9"/>
      <c r="E45" s="9"/>
      <c r="F45" s="9"/>
      <c r="G45" s="9"/>
      <c r="H45" s="9"/>
      <c r="I45" s="9"/>
    </row>
    <row r="46" spans="4:9" ht="12.75">
      <c r="D46" s="9"/>
      <c r="E46" s="9"/>
      <c r="F46" s="9"/>
      <c r="G46" s="9"/>
      <c r="H46" s="9"/>
      <c r="I46" s="9"/>
    </row>
  </sheetData>
  <sheetProtection/>
  <mergeCells count="9">
    <mergeCell ref="D8:I8"/>
    <mergeCell ref="E9:G9"/>
    <mergeCell ref="A43:K44"/>
    <mergeCell ref="A1:K1"/>
    <mergeCell ref="A2:K2"/>
    <mergeCell ref="A3:K3"/>
    <mergeCell ref="A4:K4"/>
    <mergeCell ref="A5:K5"/>
    <mergeCell ref="A6:K6"/>
  </mergeCells>
  <printOptions horizontalCentered="1"/>
  <pageMargins left="0.75" right="0.5" top="1" bottom="0.5" header="0.5" footer="0.2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SheetLayoutView="100" zoomScalePageLayoutView="0" workbookViewId="0" topLeftCell="A25">
      <selection activeCell="I30" sqref="I30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39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09" t="s">
        <v>12</v>
      </c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10" t="s">
        <v>13</v>
      </c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11"/>
      <c r="B3" s="111"/>
      <c r="C3" s="111"/>
      <c r="D3" s="111"/>
      <c r="E3" s="111"/>
      <c r="F3" s="111"/>
      <c r="G3" s="111"/>
      <c r="H3" s="111"/>
      <c r="I3" s="111"/>
    </row>
    <row r="4" spans="1:9" ht="12.75">
      <c r="A4" s="111" t="s">
        <v>27</v>
      </c>
      <c r="B4" s="111"/>
      <c r="C4" s="111"/>
      <c r="D4" s="111"/>
      <c r="E4" s="111"/>
      <c r="F4" s="111"/>
      <c r="G4" s="111"/>
      <c r="H4" s="111"/>
      <c r="I4" s="111"/>
    </row>
    <row r="5" spans="1:9" ht="12.75">
      <c r="A5" s="111" t="s">
        <v>97</v>
      </c>
      <c r="B5" s="111"/>
      <c r="C5" s="111"/>
      <c r="D5" s="111"/>
      <c r="E5" s="111"/>
      <c r="F5" s="111"/>
      <c r="G5" s="111"/>
      <c r="H5" s="111"/>
      <c r="I5" s="111"/>
    </row>
    <row r="6" spans="1:9" ht="12.75">
      <c r="A6" s="112" t="s">
        <v>31</v>
      </c>
      <c r="B6" s="112"/>
      <c r="C6" s="112"/>
      <c r="D6" s="112"/>
      <c r="E6" s="112"/>
      <c r="F6" s="112"/>
      <c r="G6" s="112"/>
      <c r="H6" s="112"/>
      <c r="I6" s="112"/>
    </row>
    <row r="8" spans="7:9" ht="12.75">
      <c r="G8" s="54" t="s">
        <v>99</v>
      </c>
      <c r="I8" s="54" t="str">
        <f>+G8</f>
        <v>3 months ended</v>
      </c>
    </row>
    <row r="9" spans="7:9" ht="12.75">
      <c r="G9" s="101" t="s">
        <v>100</v>
      </c>
      <c r="H9" s="6"/>
      <c r="I9" s="101" t="s">
        <v>101</v>
      </c>
    </row>
    <row r="10" spans="7:9" ht="12.75">
      <c r="G10" s="74"/>
      <c r="H10" s="6"/>
      <c r="I10" s="102" t="s">
        <v>127</v>
      </c>
    </row>
    <row r="11" spans="7:9" ht="12.75">
      <c r="G11" s="54" t="s">
        <v>15</v>
      </c>
      <c r="H11" s="11"/>
      <c r="I11" s="54" t="s">
        <v>15</v>
      </c>
    </row>
    <row r="12" spans="1:9" ht="12.75">
      <c r="A12" s="1" t="s">
        <v>34</v>
      </c>
      <c r="G12" s="55"/>
      <c r="H12" s="13"/>
      <c r="I12" s="55"/>
    </row>
    <row r="13" spans="1:9" ht="12.75">
      <c r="A13" s="2" t="s">
        <v>128</v>
      </c>
      <c r="G13" s="56">
        <f>pl!D22</f>
        <v>1738</v>
      </c>
      <c r="H13" s="13"/>
      <c r="I13" s="56">
        <f>pl!E22</f>
        <v>-748</v>
      </c>
    </row>
    <row r="14" spans="7:9" ht="12.75">
      <c r="G14" s="56"/>
      <c r="H14" s="14"/>
      <c r="I14" s="56"/>
    </row>
    <row r="15" spans="1:9" ht="12.75">
      <c r="A15" s="2" t="s">
        <v>48</v>
      </c>
      <c r="G15" s="56"/>
      <c r="H15" s="14"/>
      <c r="I15" s="56"/>
    </row>
    <row r="16" spans="1:9" ht="12.75">
      <c r="A16" s="2" t="s">
        <v>41</v>
      </c>
      <c r="B16" s="3"/>
      <c r="G16" s="56">
        <v>357</v>
      </c>
      <c r="H16" s="14"/>
      <c r="I16" s="56">
        <v>354</v>
      </c>
    </row>
    <row r="17" spans="1:9" ht="12.75">
      <c r="A17" s="2" t="s">
        <v>126</v>
      </c>
      <c r="B17" s="3"/>
      <c r="G17" s="57">
        <v>3</v>
      </c>
      <c r="H17" s="10"/>
      <c r="I17" s="57">
        <v>-13</v>
      </c>
    </row>
    <row r="18" spans="1:9" ht="12.75">
      <c r="A18" s="2" t="s">
        <v>42</v>
      </c>
      <c r="G18" s="57">
        <v>-9</v>
      </c>
      <c r="H18" s="10"/>
      <c r="I18" s="57">
        <v>-4</v>
      </c>
    </row>
    <row r="19" spans="1:9" ht="12.75">
      <c r="A19" s="2" t="s">
        <v>124</v>
      </c>
      <c r="G19" s="57">
        <v>13</v>
      </c>
      <c r="H19" s="10"/>
      <c r="I19" s="57">
        <v>0</v>
      </c>
    </row>
    <row r="20" spans="1:9" ht="12.75">
      <c r="A20" s="2" t="s">
        <v>51</v>
      </c>
      <c r="B20" s="3"/>
      <c r="G20" s="57">
        <v>13</v>
      </c>
      <c r="H20" s="10"/>
      <c r="I20" s="57">
        <v>15</v>
      </c>
    </row>
    <row r="21" spans="1:9" ht="12.75">
      <c r="A21" s="2" t="s">
        <v>111</v>
      </c>
      <c r="B21" s="3"/>
      <c r="G21" s="57">
        <v>411</v>
      </c>
      <c r="H21" s="10"/>
      <c r="I21" s="57">
        <v>0</v>
      </c>
    </row>
    <row r="22" spans="1:9" ht="12.75">
      <c r="A22" s="2" t="s">
        <v>112</v>
      </c>
      <c r="G22" s="57">
        <v>0</v>
      </c>
      <c r="H22" s="10"/>
      <c r="I22" s="57">
        <v>-22</v>
      </c>
    </row>
    <row r="23" spans="1:9" ht="12.75">
      <c r="A23" s="2" t="s">
        <v>113</v>
      </c>
      <c r="G23" s="57">
        <v>-233</v>
      </c>
      <c r="H23" s="10"/>
      <c r="I23" s="57">
        <v>0</v>
      </c>
    </row>
    <row r="24" spans="1:9" ht="12.75">
      <c r="A24" s="2" t="s">
        <v>125</v>
      </c>
      <c r="G24" s="57">
        <v>19</v>
      </c>
      <c r="H24" s="10"/>
      <c r="I24" s="57">
        <v>2</v>
      </c>
    </row>
    <row r="25" spans="1:9" ht="12.75">
      <c r="A25" s="2" t="s">
        <v>129</v>
      </c>
      <c r="G25" s="57">
        <v>0</v>
      </c>
      <c r="H25" s="10"/>
      <c r="I25" s="57">
        <v>2421</v>
      </c>
    </row>
    <row r="26" spans="2:9" ht="4.5" customHeight="1">
      <c r="B26" s="3"/>
      <c r="G26" s="58"/>
      <c r="H26" s="10"/>
      <c r="I26" s="58"/>
    </row>
    <row r="27" spans="2:9" ht="4.5" customHeight="1">
      <c r="B27" s="3"/>
      <c r="G27" s="57"/>
      <c r="H27" s="10"/>
      <c r="I27" s="57"/>
    </row>
    <row r="28" spans="1:9" ht="12.75">
      <c r="A28" s="2" t="s">
        <v>75</v>
      </c>
      <c r="B28" s="3"/>
      <c r="G28" s="57">
        <f>SUM(G13:G26)</f>
        <v>2312</v>
      </c>
      <c r="H28" s="10"/>
      <c r="I28" s="57">
        <f>SUM(I13:I26)</f>
        <v>2005</v>
      </c>
    </row>
    <row r="29" spans="1:9" ht="12.75">
      <c r="A29" s="2" t="s">
        <v>43</v>
      </c>
      <c r="G29" s="57">
        <v>-4223</v>
      </c>
      <c r="H29" s="10"/>
      <c r="I29" s="57">
        <f>-2034-1670-339-105</f>
        <v>-4148</v>
      </c>
    </row>
    <row r="30" spans="1:9" ht="12.75">
      <c r="A30" s="2" t="s">
        <v>3</v>
      </c>
      <c r="G30" s="57">
        <v>-2048</v>
      </c>
      <c r="H30" s="10"/>
      <c r="I30" s="57">
        <f>-1349-500</f>
        <v>-1849</v>
      </c>
    </row>
    <row r="31" spans="1:9" ht="12.75">
      <c r="A31" s="2" t="s">
        <v>44</v>
      </c>
      <c r="G31" s="57">
        <v>3178</v>
      </c>
      <c r="H31" s="10"/>
      <c r="I31" s="57">
        <f>4133-1000</f>
        <v>3133</v>
      </c>
    </row>
    <row r="32" spans="2:9" ht="4.5" customHeight="1">
      <c r="B32" s="3"/>
      <c r="G32" s="58"/>
      <c r="H32" s="10"/>
      <c r="I32" s="58"/>
    </row>
    <row r="33" spans="2:9" ht="4.5" customHeight="1">
      <c r="B33" s="3"/>
      <c r="G33" s="57"/>
      <c r="H33" s="10"/>
      <c r="I33" s="57"/>
    </row>
    <row r="34" spans="1:9" ht="12.75">
      <c r="A34" s="2" t="s">
        <v>134</v>
      </c>
      <c r="B34" s="3"/>
      <c r="G34" s="57">
        <f>SUM(G28:G31)</f>
        <v>-781</v>
      </c>
      <c r="H34" s="10"/>
      <c r="I34" s="57">
        <f>SUM(I28:I32)</f>
        <v>-859</v>
      </c>
    </row>
    <row r="35" spans="1:9" ht="12.75">
      <c r="A35" s="2" t="s">
        <v>79</v>
      </c>
      <c r="B35" s="3"/>
      <c r="G35" s="57">
        <v>-228</v>
      </c>
      <c r="H35" s="10"/>
      <c r="I35" s="57">
        <v>-192</v>
      </c>
    </row>
    <row r="36" spans="1:9" ht="12.75">
      <c r="A36" s="2" t="s">
        <v>114</v>
      </c>
      <c r="B36" s="3"/>
      <c r="G36" s="57">
        <v>-13</v>
      </c>
      <c r="H36" s="10"/>
      <c r="I36" s="57">
        <v>0</v>
      </c>
    </row>
    <row r="37" spans="2:9" ht="4.5" customHeight="1">
      <c r="B37" s="3"/>
      <c r="G37" s="58"/>
      <c r="H37" s="10"/>
      <c r="I37" s="58"/>
    </row>
    <row r="38" spans="2:9" ht="4.5" customHeight="1">
      <c r="B38" s="3"/>
      <c r="G38" s="57"/>
      <c r="H38" s="10"/>
      <c r="I38" s="57"/>
    </row>
    <row r="39" spans="1:9" ht="12.75">
      <c r="A39" s="2" t="s">
        <v>135</v>
      </c>
      <c r="B39" s="3"/>
      <c r="G39" s="57">
        <f>SUM(G34:G37)</f>
        <v>-1022</v>
      </c>
      <c r="H39" s="10"/>
      <c r="I39" s="57">
        <f>SUM(I34:I37)</f>
        <v>-1051</v>
      </c>
    </row>
    <row r="40" spans="2:9" ht="4.5" customHeight="1">
      <c r="B40" s="3"/>
      <c r="G40" s="58"/>
      <c r="H40" s="10"/>
      <c r="I40" s="58"/>
    </row>
    <row r="41" spans="7:9" ht="12.75">
      <c r="G41" s="57"/>
      <c r="H41" s="10"/>
      <c r="I41" s="57"/>
    </row>
    <row r="42" spans="1:9" ht="12.75">
      <c r="A42" s="1" t="s">
        <v>38</v>
      </c>
      <c r="G42" s="57"/>
      <c r="H42" s="10"/>
      <c r="I42" s="57"/>
    </row>
    <row r="43" spans="1:9" ht="12.75">
      <c r="A43" s="2" t="s">
        <v>35</v>
      </c>
      <c r="B43" s="3"/>
      <c r="G43" s="57">
        <v>9</v>
      </c>
      <c r="H43" s="10"/>
      <c r="I43" s="57">
        <v>4</v>
      </c>
    </row>
    <row r="44" spans="1:9" ht="12.75">
      <c r="A44" s="2" t="s">
        <v>45</v>
      </c>
      <c r="B44" s="3"/>
      <c r="G44" s="57">
        <v>-260</v>
      </c>
      <c r="H44" s="10"/>
      <c r="I44" s="57">
        <v>-314</v>
      </c>
    </row>
    <row r="45" spans="1:9" ht="12.75">
      <c r="A45" s="2" t="s">
        <v>115</v>
      </c>
      <c r="B45" s="3"/>
      <c r="G45" s="57">
        <v>1593</v>
      </c>
      <c r="H45" s="10"/>
      <c r="I45" s="57">
        <v>0</v>
      </c>
    </row>
    <row r="46" spans="1:9" ht="12.75">
      <c r="A46" s="2" t="s">
        <v>82</v>
      </c>
      <c r="B46" s="3"/>
      <c r="G46" s="57">
        <v>39</v>
      </c>
      <c r="H46" s="10"/>
      <c r="I46" s="57">
        <v>1</v>
      </c>
    </row>
    <row r="47" spans="1:9" s="26" customFormat="1" ht="12.75" hidden="1">
      <c r="A47" s="26" t="s">
        <v>102</v>
      </c>
      <c r="B47" s="69"/>
      <c r="C47" s="69"/>
      <c r="D47" s="69"/>
      <c r="E47" s="69"/>
      <c r="F47" s="69"/>
      <c r="G47" s="57">
        <v>0</v>
      </c>
      <c r="H47" s="15"/>
      <c r="I47" s="57">
        <v>0</v>
      </c>
    </row>
    <row r="48" spans="2:9" ht="4.5" customHeight="1">
      <c r="B48" s="3"/>
      <c r="G48" s="58"/>
      <c r="H48" s="10"/>
      <c r="I48" s="58"/>
    </row>
    <row r="49" spans="2:9" ht="4.5" customHeight="1">
      <c r="B49" s="3"/>
      <c r="G49" s="57"/>
      <c r="H49" s="10"/>
      <c r="I49" s="57"/>
    </row>
    <row r="50" spans="1:9" ht="12.75">
      <c r="A50" s="2" t="s">
        <v>116</v>
      </c>
      <c r="G50" s="57">
        <f>SUM(G43:G49)</f>
        <v>1381</v>
      </c>
      <c r="H50" s="10"/>
      <c r="I50" s="57">
        <f>SUM(I43:I49)</f>
        <v>-309</v>
      </c>
    </row>
    <row r="51" spans="2:9" ht="4.5" customHeight="1">
      <c r="B51" s="3"/>
      <c r="G51" s="58"/>
      <c r="H51" s="10"/>
      <c r="I51" s="58"/>
    </row>
    <row r="52" spans="7:9" ht="12.75">
      <c r="G52" s="57"/>
      <c r="H52" s="10"/>
      <c r="I52" s="57"/>
    </row>
    <row r="53" spans="1:9" ht="12.75">
      <c r="A53" s="1" t="s">
        <v>39</v>
      </c>
      <c r="G53" s="57"/>
      <c r="H53" s="10"/>
      <c r="I53" s="57"/>
    </row>
    <row r="54" spans="1:9" ht="12.75">
      <c r="A54" s="2" t="s">
        <v>117</v>
      </c>
      <c r="G54" s="57">
        <v>-21</v>
      </c>
      <c r="H54" s="10"/>
      <c r="I54" s="57">
        <v>0</v>
      </c>
    </row>
    <row r="55" spans="1:9" ht="12.75">
      <c r="A55" s="2" t="s">
        <v>118</v>
      </c>
      <c r="G55" s="57">
        <v>2014</v>
      </c>
      <c r="H55" s="10"/>
      <c r="I55" s="57">
        <v>0</v>
      </c>
    </row>
    <row r="56" spans="2:9" ht="4.5" customHeight="1">
      <c r="B56" s="3"/>
      <c r="G56" s="58"/>
      <c r="H56" s="10"/>
      <c r="I56" s="58"/>
    </row>
    <row r="57" spans="2:9" ht="4.5" customHeight="1">
      <c r="B57" s="3"/>
      <c r="G57" s="57"/>
      <c r="H57" s="10"/>
      <c r="I57" s="57"/>
    </row>
    <row r="58" spans="1:9" ht="12.75" customHeight="1">
      <c r="A58" s="2" t="s">
        <v>119</v>
      </c>
      <c r="G58" s="57">
        <f>SUM(G54:G57)</f>
        <v>1993</v>
      </c>
      <c r="H58" s="10"/>
      <c r="I58" s="57">
        <f>SUM(I54:I57)</f>
        <v>0</v>
      </c>
    </row>
    <row r="59" spans="2:9" ht="4.5" customHeight="1">
      <c r="B59" s="3"/>
      <c r="G59" s="58"/>
      <c r="H59" s="10"/>
      <c r="I59" s="58"/>
    </row>
    <row r="60" spans="7:9" ht="12.75">
      <c r="G60" s="57"/>
      <c r="H60" s="10"/>
      <c r="I60" s="57"/>
    </row>
    <row r="61" spans="1:9" ht="12.75">
      <c r="A61" s="1" t="s">
        <v>83</v>
      </c>
      <c r="G61" s="57"/>
      <c r="H61" s="10"/>
      <c r="I61" s="57"/>
    </row>
    <row r="62" spans="1:9" ht="12.75">
      <c r="A62" s="1" t="s">
        <v>46</v>
      </c>
      <c r="G62" s="57">
        <f>+G50+G39+G58</f>
        <v>2352</v>
      </c>
      <c r="H62" s="10"/>
      <c r="I62" s="57">
        <f>+I50+I39+I58</f>
        <v>-1360</v>
      </c>
    </row>
    <row r="63" spans="1:9" ht="12.75">
      <c r="A63" s="1" t="s">
        <v>50</v>
      </c>
      <c r="G63" s="57"/>
      <c r="H63" s="10"/>
      <c r="I63" s="57"/>
    </row>
    <row r="64" spans="1:9" ht="12.75">
      <c r="A64" s="1" t="s">
        <v>49</v>
      </c>
      <c r="G64" s="59">
        <v>3374</v>
      </c>
      <c r="H64" s="68"/>
      <c r="I64" s="59">
        <v>32134</v>
      </c>
    </row>
    <row r="65" spans="1:9" ht="12.75">
      <c r="A65" s="1" t="s">
        <v>47</v>
      </c>
      <c r="G65" s="60"/>
      <c r="H65" s="6"/>
      <c r="I65" s="60"/>
    </row>
    <row r="66" spans="1:9" ht="12.75">
      <c r="A66" s="1" t="s">
        <v>49</v>
      </c>
      <c r="G66" s="60">
        <f>SUM(G62:G64)</f>
        <v>5726</v>
      </c>
      <c r="H66" s="6"/>
      <c r="I66" s="60">
        <f>SUM(I62:I64)</f>
        <v>30774</v>
      </c>
    </row>
    <row r="67" spans="2:9" ht="4.5" customHeight="1" thickBot="1">
      <c r="B67" s="3"/>
      <c r="G67" s="61"/>
      <c r="H67" s="10"/>
      <c r="I67" s="61"/>
    </row>
    <row r="68" spans="2:9" ht="13.5" thickTop="1">
      <c r="B68" s="3"/>
      <c r="G68" s="57"/>
      <c r="H68" s="10"/>
      <c r="I68" s="15"/>
    </row>
    <row r="69" spans="2:9" ht="12.75">
      <c r="B69" s="3"/>
      <c r="G69" s="75">
        <f>G66-'bs'!B26</f>
        <v>0</v>
      </c>
      <c r="H69" s="106"/>
      <c r="I69" s="75">
        <f>30774-I66</f>
        <v>0</v>
      </c>
    </row>
    <row r="70" spans="1:9" ht="12.75">
      <c r="A70" s="107" t="s">
        <v>98</v>
      </c>
      <c r="B70" s="107"/>
      <c r="C70" s="107"/>
      <c r="D70" s="107"/>
      <c r="E70" s="107"/>
      <c r="F70" s="107"/>
      <c r="G70" s="107"/>
      <c r="H70" s="107"/>
      <c r="I70" s="107"/>
    </row>
    <row r="71" spans="1:9" ht="12.75">
      <c r="A71" s="107"/>
      <c r="B71" s="107"/>
      <c r="C71" s="107"/>
      <c r="D71" s="107"/>
      <c r="E71" s="107"/>
      <c r="F71" s="107"/>
      <c r="G71" s="107"/>
      <c r="H71" s="107"/>
      <c r="I71" s="107"/>
    </row>
  </sheetData>
  <sheetProtection/>
  <mergeCells count="7">
    <mergeCell ref="A70:I71"/>
    <mergeCell ref="A5:I5"/>
    <mergeCell ref="A6:I6"/>
    <mergeCell ref="A1:I1"/>
    <mergeCell ref="A2:I2"/>
    <mergeCell ref="A4:I4"/>
    <mergeCell ref="A3:I3"/>
  </mergeCells>
  <printOptions horizontalCentered="1"/>
  <pageMargins left="0.75" right="0.5" top="0.75" bottom="0.75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2008-12-23T03:20:11Z</cp:lastPrinted>
  <dcterms:created xsi:type="dcterms:W3CDTF">2005-04-05T09:22:45Z</dcterms:created>
  <dcterms:modified xsi:type="dcterms:W3CDTF">2008-12-23T08:24:01Z</dcterms:modified>
  <cp:category/>
  <cp:version/>
  <cp:contentType/>
  <cp:contentStatus/>
</cp:coreProperties>
</file>